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7950" activeTab="0"/>
  </bookViews>
  <sheets>
    <sheet name="2018год  " sheetId="1" r:id="rId1"/>
  </sheets>
  <definedNames/>
  <calcPr fullCalcOnLoad="1"/>
</workbook>
</file>

<file path=xl/sharedStrings.xml><?xml version="1.0" encoding="utf-8"?>
<sst xmlns="http://schemas.openxmlformats.org/spreadsheetml/2006/main" count="288" uniqueCount="109">
  <si>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</si>
  <si>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</si>
  <si>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</si>
  <si>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</si>
  <si>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</si>
  <si>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</si>
  <si>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</si>
  <si>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</si>
  <si>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</si>
  <si>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</si>
  <si>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</si>
  <si>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Функц.Пр-ва РФ,выс.орг.гос.власти и местного самоупр-я</t>
  </si>
  <si>
    <t>04</t>
  </si>
  <si>
    <t xml:space="preserve">Оплата труда и начисления на оплату труда </t>
  </si>
  <si>
    <t>Заработная плата</t>
  </si>
  <si>
    <t>Начисления на оплату труда</t>
  </si>
  <si>
    <t>02</t>
  </si>
  <si>
    <t>10</t>
  </si>
  <si>
    <t>Культура, кинематография и средства массовой информации</t>
  </si>
  <si>
    <t>08</t>
  </si>
  <si>
    <t>Аппарат</t>
  </si>
  <si>
    <t>03</t>
  </si>
  <si>
    <t>тыс.руб.</t>
  </si>
  <si>
    <t>123</t>
  </si>
  <si>
    <t xml:space="preserve"> </t>
  </si>
  <si>
    <t>СДК</t>
  </si>
  <si>
    <t>Библиотека</t>
  </si>
  <si>
    <t>09</t>
  </si>
  <si>
    <t>244</t>
  </si>
  <si>
    <t>121</t>
  </si>
  <si>
    <t>611</t>
  </si>
  <si>
    <t>Расходы</t>
  </si>
  <si>
    <t>200</t>
  </si>
  <si>
    <t>Резервный фонд</t>
  </si>
  <si>
    <t>11</t>
  </si>
  <si>
    <t>Резервный фонд органов мест.самоуправления</t>
  </si>
  <si>
    <t>13</t>
  </si>
  <si>
    <t>Расходы на передованемые полномочия</t>
  </si>
  <si>
    <t>Мобилизационная и вневойсковая под</t>
  </si>
  <si>
    <t>100</t>
  </si>
  <si>
    <t>129</t>
  </si>
  <si>
    <t>000 00 00 000</t>
  </si>
  <si>
    <t>801 00 00 000</t>
  </si>
  <si>
    <t>000 00 00000</t>
  </si>
  <si>
    <t>802 00 00 000</t>
  </si>
  <si>
    <t>Закупка товаров,работ и услуг для обеспечения государственных(муниципальных) нужд</t>
  </si>
  <si>
    <t>240</t>
  </si>
  <si>
    <t>Иные закупки товаров,работ и услуг для обеспечения государственных(муниципальных) нужд</t>
  </si>
  <si>
    <t>Расходы бюджета ВСЕГО</t>
  </si>
  <si>
    <t>Прочая закупка товаров,работ и услуг для обеспечения государственных(муниципальных) нужд</t>
  </si>
  <si>
    <t>801 80 05 000</t>
  </si>
  <si>
    <t>800</t>
  </si>
  <si>
    <t>870</t>
  </si>
  <si>
    <t>Фонд оплаты труда государственных (муниципальных )органов</t>
  </si>
  <si>
    <t>Взносы по обязательному социальному страхованию  на выплаты денежного содержания и иные выплаты работникам государственных(муниципальных)нужд</t>
  </si>
  <si>
    <t>790 80 06 000</t>
  </si>
  <si>
    <t>Субсидии бюджетным учреждениям</t>
  </si>
  <si>
    <t>804 00 00 000</t>
  </si>
  <si>
    <t>Социальное обеспечение и иные выплаты населению</t>
  </si>
  <si>
    <t>Иные пенсии ,социальные доплаты к пенсиям</t>
  </si>
  <si>
    <t>Ведомственная  структура расходов бюджета</t>
  </si>
  <si>
    <t>Расходы на заработную плату</t>
  </si>
  <si>
    <t>120</t>
  </si>
  <si>
    <t>План 2021</t>
  </si>
  <si>
    <t xml:space="preserve"> Муниципальный дорожный фонд </t>
  </si>
  <si>
    <t>План 2022</t>
  </si>
  <si>
    <t>14</t>
  </si>
  <si>
    <t>540</t>
  </si>
  <si>
    <t>Программа Народные инициативы</t>
  </si>
  <si>
    <t>Софинансирование по Программе "Народные инициативы"</t>
  </si>
  <si>
    <t>Думы  "О бюджете  МО Тихоновка"</t>
  </si>
  <si>
    <t>на 2021 и плановый период 2022</t>
  </si>
  <si>
    <t xml:space="preserve"> и 2023 года ".</t>
  </si>
  <si>
    <t>сельского поселения "Тихоновка" на 2021 год и плановый период 2022 и 2023 года.</t>
  </si>
  <si>
    <t>801 80 01 211</t>
  </si>
  <si>
    <t>801 80 01 213</t>
  </si>
  <si>
    <t>802 80 02 211</t>
  </si>
  <si>
    <t>802 80 02 213</t>
  </si>
  <si>
    <t>802 80 02 221</t>
  </si>
  <si>
    <t>801 00 73 150</t>
  </si>
  <si>
    <t>703 02 51 180</t>
  </si>
  <si>
    <t>804 80 02 263</t>
  </si>
  <si>
    <t>321</t>
  </si>
  <si>
    <t>803 80 02 241</t>
  </si>
  <si>
    <t>805 80 02 241</t>
  </si>
  <si>
    <t>План 2023</t>
  </si>
  <si>
    <t>790 80 06 225</t>
  </si>
  <si>
    <t>Условно утвержденные расходы на 2022 год</t>
  </si>
  <si>
    <t>Расходы за вычетом условно утвержденных расходов на 2022 год</t>
  </si>
  <si>
    <t>Условно утвержденные расходы 2023 год</t>
  </si>
  <si>
    <t>Расходы за вычетом условно утвержденых расходов на 2023год</t>
  </si>
  <si>
    <t>Обслуживание государственного долга Российской Федерации</t>
  </si>
  <si>
    <t>Приложение № 4 к   Решению</t>
  </si>
  <si>
    <t>Жилищно-коммунальное хозяйство</t>
  </si>
  <si>
    <t>05</t>
  </si>
  <si>
    <t>Комплексное развитие системы жилищно-коммунального хозяйства  МО "Тихоновка"</t>
  </si>
  <si>
    <t>710</t>
  </si>
  <si>
    <t>Иные межбюджетные трансферты.Передаваемые полномочия.</t>
  </si>
  <si>
    <t>799 80 01 540</t>
  </si>
  <si>
    <t>247</t>
  </si>
  <si>
    <t>148</t>
  </si>
  <si>
    <t>803 А2 55195</t>
  </si>
  <si>
    <t>612</t>
  </si>
  <si>
    <t>805 А2 55196</t>
  </si>
  <si>
    <t>0</t>
  </si>
  <si>
    <t xml:space="preserve">Уплата налогов ,сборов  и иных платежей </t>
  </si>
  <si>
    <t>12</t>
  </si>
  <si>
    <t>802 80 02 299</t>
  </si>
  <si>
    <t>853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</si>
</sst>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8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5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vertical="distributed"/>
    </xf>
    <xf numFmtId="49" fontId="11" fillId="0" borderId="10" xfId="0" applyNumberFormat="1" applyFont="1" applyBorder="1" applyAlignment="1">
      <alignment horizontal="center"/>
    </xf>
    <xf numFmtId="49" fontId="11" fillId="0" borderId="10" xfId="55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55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5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="90" zoomScaleNormal="90" zoomScalePageLayoutView="0" workbookViewId="0" topLeftCell="A20">
      <selection activeCell="H14" sqref="H14"/>
    </sheetView>
  </sheetViews>
  <sheetFormatPr defaultColWidth="9.00390625" defaultRowHeight="12.75"/>
  <cols>
    <col min="1" max="1" width="37.625" style="0" customWidth="1"/>
    <col min="2" max="2" width="6.125" style="0" customWidth="1"/>
    <col min="3" max="3" width="4.875" style="0" customWidth="1"/>
    <col min="4" max="4" width="4.375" style="0" customWidth="1"/>
    <col min="5" max="5" width="13.125" style="0" customWidth="1"/>
    <col min="6" max="6" width="2.00390625" style="0" hidden="1" customWidth="1"/>
    <col min="7" max="7" width="5.625" style="0" customWidth="1"/>
    <col min="8" max="8" width="8.75390625" style="0" customWidth="1"/>
    <col min="9" max="9" width="10.00390625" style="0" customWidth="1"/>
    <col min="10" max="10" width="10.875" style="0" hidden="1" customWidth="1"/>
    <col min="11" max="11" width="11.625" style="0" hidden="1" customWidth="1"/>
    <col min="12" max="12" width="10.00390625" style="0" customWidth="1"/>
    <col min="13" max="13" width="0.12890625" style="0" hidden="1" customWidth="1"/>
    <col min="14" max="14" width="11.625" style="0" hidden="1" customWidth="1"/>
    <col min="15" max="15" width="5.625" style="0" hidden="1" customWidth="1"/>
    <col min="19" max="19" width="10.75390625" style="0" customWidth="1"/>
    <col min="20" max="20" width="13.00390625" style="0" customWidth="1"/>
    <col min="22" max="22" width="12.25390625" style="0" customWidth="1"/>
    <col min="23" max="23" width="9.625" style="0" bestFit="1" customWidth="1"/>
  </cols>
  <sheetData>
    <row r="1" spans="1:24" ht="0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8"/>
    </row>
    <row r="2" spans="1:24" ht="14.25">
      <c r="A2" s="8"/>
      <c r="B2" s="1"/>
      <c r="C2" s="1"/>
      <c r="D2" s="1"/>
      <c r="E2" s="3"/>
      <c r="F2" s="3"/>
      <c r="G2" s="16" t="s">
        <v>92</v>
      </c>
      <c r="H2" s="16"/>
      <c r="I2" s="16"/>
      <c r="J2" s="16"/>
      <c r="K2" s="16"/>
      <c r="L2" s="16"/>
      <c r="M2" s="16"/>
      <c r="N2" s="16"/>
      <c r="O2" s="11"/>
      <c r="P2" s="6"/>
      <c r="Q2" s="6"/>
      <c r="R2" s="6"/>
      <c r="S2" s="21"/>
      <c r="T2" s="21"/>
      <c r="U2" s="22"/>
      <c r="V2" s="23"/>
      <c r="W2" s="22"/>
      <c r="X2" s="11"/>
    </row>
    <row r="3" spans="1:24" ht="14.25">
      <c r="A3" s="8"/>
      <c r="B3" s="1"/>
      <c r="C3" s="1"/>
      <c r="D3" s="1"/>
      <c r="E3" s="3"/>
      <c r="F3" s="3"/>
      <c r="G3" s="16" t="s">
        <v>70</v>
      </c>
      <c r="H3" s="16"/>
      <c r="I3" s="16"/>
      <c r="J3" s="16"/>
      <c r="K3" s="16"/>
      <c r="L3" s="16"/>
      <c r="M3" s="16"/>
      <c r="N3" s="16"/>
      <c r="O3" s="11"/>
      <c r="P3" s="6"/>
      <c r="Q3" s="6"/>
      <c r="R3" s="6"/>
      <c r="S3" s="21"/>
      <c r="T3" s="21"/>
      <c r="U3" s="22"/>
      <c r="V3" s="23"/>
      <c r="W3" s="22"/>
      <c r="X3" s="11"/>
    </row>
    <row r="4" spans="1:24" ht="15.75" customHeight="1">
      <c r="A4" s="8"/>
      <c r="B4" s="1"/>
      <c r="C4" s="1"/>
      <c r="D4" s="1"/>
      <c r="E4" s="3"/>
      <c r="F4" s="3"/>
      <c r="G4" s="16" t="s">
        <v>71</v>
      </c>
      <c r="H4" s="16"/>
      <c r="I4" s="16"/>
      <c r="J4" s="16"/>
      <c r="K4" s="16"/>
      <c r="L4" s="16"/>
      <c r="M4" s="16"/>
      <c r="N4" s="16"/>
      <c r="O4" s="11"/>
      <c r="P4" s="6"/>
      <c r="Q4" s="6"/>
      <c r="R4" s="6"/>
      <c r="S4" s="21"/>
      <c r="T4" s="21"/>
      <c r="U4" s="22"/>
      <c r="V4" s="23"/>
      <c r="W4" s="22"/>
      <c r="X4" s="11"/>
    </row>
    <row r="5" spans="1:24" ht="15.75" customHeight="1">
      <c r="A5" s="8"/>
      <c r="B5" s="1"/>
      <c r="C5" s="1"/>
      <c r="D5" s="1"/>
      <c r="E5" s="3"/>
      <c r="F5" s="3"/>
      <c r="G5" s="16" t="s">
        <v>72</v>
      </c>
      <c r="H5" s="16"/>
      <c r="I5" s="16"/>
      <c r="J5" s="16"/>
      <c r="K5" s="16"/>
      <c r="L5" s="16"/>
      <c r="M5" s="16"/>
      <c r="N5" s="16"/>
      <c r="O5" s="11"/>
      <c r="P5" s="6"/>
      <c r="Q5" s="6"/>
      <c r="R5" s="6"/>
      <c r="S5" s="21"/>
      <c r="T5" s="21"/>
      <c r="U5" s="22"/>
      <c r="V5" s="23"/>
      <c r="W5" s="22"/>
      <c r="X5" s="11"/>
    </row>
    <row r="6" spans="1:24" ht="2.25" customHeight="1" hidden="1">
      <c r="A6" t="s">
        <v>24</v>
      </c>
      <c r="B6" s="1"/>
      <c r="C6" s="1"/>
      <c r="D6" s="1"/>
      <c r="E6" s="1"/>
      <c r="F6" s="2"/>
      <c r="G6" s="16"/>
      <c r="H6" s="16"/>
      <c r="I6" s="16"/>
      <c r="J6" s="16"/>
      <c r="K6" s="16"/>
      <c r="L6" s="16"/>
      <c r="M6" s="16"/>
      <c r="N6" s="16"/>
      <c r="O6" s="11"/>
      <c r="P6" s="6"/>
      <c r="Q6" s="6"/>
      <c r="R6" s="6"/>
      <c r="S6" s="6"/>
      <c r="T6" s="25"/>
      <c r="U6" s="22"/>
      <c r="V6" s="23"/>
      <c r="W6" s="22"/>
      <c r="X6" s="11"/>
    </row>
    <row r="7" spans="2:24" ht="18" customHeight="1">
      <c r="B7" s="1"/>
      <c r="C7" s="1"/>
      <c r="D7" s="1"/>
      <c r="E7" s="1"/>
      <c r="F7" s="2"/>
      <c r="G7" s="98"/>
      <c r="H7" s="98"/>
      <c r="I7" s="98"/>
      <c r="J7" s="98"/>
      <c r="K7" s="98"/>
      <c r="L7" s="98"/>
      <c r="M7" s="98"/>
      <c r="N7" s="98"/>
      <c r="O7" s="98"/>
      <c r="P7" s="98"/>
      <c r="Q7" s="6"/>
      <c r="R7" s="6"/>
      <c r="S7" s="6"/>
      <c r="T7" s="25"/>
      <c r="U7" s="22"/>
      <c r="V7" s="23"/>
      <c r="W7" s="22"/>
      <c r="X7" s="11"/>
    </row>
    <row r="8" spans="1:24" ht="15" customHeight="1">
      <c r="A8" s="4" t="s">
        <v>60</v>
      </c>
      <c r="B8" s="1"/>
      <c r="C8" s="1"/>
      <c r="D8" s="1"/>
      <c r="E8" s="2"/>
      <c r="F8" s="3"/>
      <c r="G8" s="97"/>
      <c r="H8" s="97"/>
      <c r="I8" s="97"/>
      <c r="J8" s="97"/>
      <c r="K8" s="97"/>
      <c r="L8" s="97"/>
      <c r="M8" s="97"/>
      <c r="N8" s="97"/>
      <c r="O8" s="97"/>
      <c r="P8" s="97"/>
      <c r="Q8" s="6"/>
      <c r="R8" s="6"/>
      <c r="S8" s="25"/>
      <c r="T8" s="21"/>
      <c r="U8" s="34"/>
      <c r="V8" s="34"/>
      <c r="W8" s="34"/>
      <c r="X8" s="19"/>
    </row>
    <row r="9" spans="1:24" ht="13.5" customHeight="1">
      <c r="A9" s="4" t="s">
        <v>73</v>
      </c>
      <c r="B9" s="1"/>
      <c r="C9" s="1"/>
      <c r="D9" s="14"/>
      <c r="E9" s="15"/>
      <c r="F9" s="1"/>
      <c r="G9" s="5"/>
      <c r="H9" s="13"/>
      <c r="I9" s="13"/>
      <c r="J9" s="13"/>
      <c r="K9" s="13"/>
      <c r="L9" s="13"/>
      <c r="M9" s="13"/>
      <c r="N9" s="13"/>
      <c r="O9" s="24"/>
      <c r="P9" s="6"/>
      <c r="Q9" s="6"/>
      <c r="R9" s="26"/>
      <c r="S9" s="27"/>
      <c r="T9" s="6"/>
      <c r="U9" s="12"/>
      <c r="V9" s="17"/>
      <c r="W9" s="17"/>
      <c r="X9" s="17"/>
    </row>
    <row r="10" spans="1:24" ht="13.5" customHeight="1" hidden="1">
      <c r="A10" s="4"/>
      <c r="B10" s="1"/>
      <c r="C10" s="1"/>
      <c r="D10" s="15"/>
      <c r="E10" s="14"/>
      <c r="F10" s="1"/>
      <c r="G10" s="5"/>
      <c r="H10" s="10"/>
      <c r="I10" s="10"/>
      <c r="J10" s="10"/>
      <c r="K10" s="10"/>
      <c r="L10" s="10"/>
      <c r="M10" s="10"/>
      <c r="N10" s="10"/>
      <c r="O10" s="19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76.5" customHeight="1">
      <c r="A11" s="102" t="s">
        <v>0</v>
      </c>
      <c r="B11" s="45" t="s">
        <v>1</v>
      </c>
      <c r="C11" s="46"/>
      <c r="D11" s="46"/>
      <c r="E11" s="46"/>
      <c r="F11" s="46"/>
      <c r="G11" s="46"/>
      <c r="H11" s="47" t="s">
        <v>63</v>
      </c>
      <c r="I11" s="47" t="s">
        <v>65</v>
      </c>
      <c r="J11" s="48" t="s">
        <v>87</v>
      </c>
      <c r="K11" s="48" t="s">
        <v>88</v>
      </c>
      <c r="L11" s="47" t="s">
        <v>85</v>
      </c>
      <c r="M11" s="48" t="s">
        <v>89</v>
      </c>
      <c r="N11" s="48" t="s">
        <v>90</v>
      </c>
      <c r="O11" s="35"/>
      <c r="P11" s="28"/>
      <c r="Q11" s="28"/>
      <c r="R11" s="29"/>
      <c r="S11" s="28"/>
      <c r="T11" s="28"/>
      <c r="U11" s="30"/>
      <c r="V11" s="9"/>
      <c r="W11" s="9"/>
      <c r="X11" s="18"/>
    </row>
    <row r="12" spans="1:24" ht="18.75" customHeight="1">
      <c r="A12" s="102"/>
      <c r="B12" s="46" t="s">
        <v>2</v>
      </c>
      <c r="C12" s="46" t="s">
        <v>3</v>
      </c>
      <c r="D12" s="46" t="s">
        <v>4</v>
      </c>
      <c r="E12" s="99" t="s">
        <v>5</v>
      </c>
      <c r="F12" s="100"/>
      <c r="G12" s="46" t="s">
        <v>6</v>
      </c>
      <c r="H12" s="49" t="s">
        <v>22</v>
      </c>
      <c r="I12" s="49" t="s">
        <v>22</v>
      </c>
      <c r="J12" s="49" t="s">
        <v>22</v>
      </c>
      <c r="K12" s="49" t="s">
        <v>22</v>
      </c>
      <c r="L12" s="49" t="s">
        <v>22</v>
      </c>
      <c r="M12" s="49" t="s">
        <v>22</v>
      </c>
      <c r="N12" s="49" t="s">
        <v>22</v>
      </c>
      <c r="O12" s="35"/>
      <c r="P12" s="28"/>
      <c r="Q12" s="28"/>
      <c r="R12" s="29"/>
      <c r="S12" s="28"/>
      <c r="T12" s="28"/>
      <c r="U12" s="30"/>
      <c r="V12" s="9"/>
      <c r="W12" s="9"/>
      <c r="X12" s="18"/>
    </row>
    <row r="13" spans="1:24" ht="12.75">
      <c r="A13" s="50" t="s">
        <v>48</v>
      </c>
      <c r="B13" s="51"/>
      <c r="C13" s="51"/>
      <c r="D13" s="52"/>
      <c r="E13" s="95"/>
      <c r="F13" s="96"/>
      <c r="G13" s="51"/>
      <c r="H13" s="53">
        <f>H14++H36+H42+H47+H53+H56+H55+H44</f>
        <v>17087.58</v>
      </c>
      <c r="I13" s="53">
        <f aca="true" t="shared" si="0" ref="H13:N13">I14+I32+I34+I36+I42+I47+I53+I56+I55+I44</f>
        <v>13297.33</v>
      </c>
      <c r="J13" s="53">
        <f t="shared" si="0"/>
        <v>328.94575000000003</v>
      </c>
      <c r="K13" s="53">
        <f t="shared" si="0"/>
        <v>12968.384249999997</v>
      </c>
      <c r="L13" s="53">
        <f t="shared" si="0"/>
        <v>13007.65</v>
      </c>
      <c r="M13" s="53">
        <f t="shared" si="0"/>
        <v>643.1225000000002</v>
      </c>
      <c r="N13" s="53">
        <f t="shared" si="0"/>
        <v>12364.527500000002</v>
      </c>
      <c r="O13" s="35"/>
      <c r="P13" s="28"/>
      <c r="Q13" s="28"/>
      <c r="R13" s="29"/>
      <c r="S13" s="28"/>
      <c r="T13" s="28"/>
      <c r="U13" s="30"/>
      <c r="V13" s="9"/>
      <c r="W13" s="9"/>
      <c r="X13" s="18"/>
    </row>
    <row r="14" spans="1:24" ht="12.75">
      <c r="A14" s="54" t="s">
        <v>7</v>
      </c>
      <c r="B14" s="51" t="s">
        <v>23</v>
      </c>
      <c r="C14" s="51" t="s">
        <v>8</v>
      </c>
      <c r="D14" s="52" t="s">
        <v>9</v>
      </c>
      <c r="E14" s="95" t="s">
        <v>41</v>
      </c>
      <c r="F14" s="96"/>
      <c r="G14" s="51" t="s">
        <v>10</v>
      </c>
      <c r="H14" s="53">
        <f>H15+H20</f>
        <v>9034.890000000001</v>
      </c>
      <c r="I14" s="53">
        <f>I15+I20</f>
        <v>6980.57</v>
      </c>
      <c r="J14" s="53">
        <f aca="true" t="shared" si="1" ref="J14:J33">I14*2.5%</f>
        <v>174.51425</v>
      </c>
      <c r="K14" s="53">
        <f aca="true" t="shared" si="2" ref="K14:K56">I14-J14</f>
        <v>6806.0557499999995</v>
      </c>
      <c r="L14" s="53">
        <f>L15+L20</f>
        <v>6668.290000000001</v>
      </c>
      <c r="M14" s="53">
        <f aca="true" t="shared" si="3" ref="M14:M33">L14*5%</f>
        <v>333.4145000000001</v>
      </c>
      <c r="N14" s="53">
        <f aca="true" t="shared" si="4" ref="N14:N56">L14-M14</f>
        <v>6334.875500000001</v>
      </c>
      <c r="O14" s="7"/>
      <c r="P14" s="31"/>
      <c r="Q14" s="31"/>
      <c r="R14" s="32"/>
      <c r="S14" s="31"/>
      <c r="T14" s="31"/>
      <c r="U14" s="31"/>
      <c r="V14" s="9"/>
      <c r="W14" s="9"/>
      <c r="X14" s="18"/>
    </row>
    <row r="15" spans="1:24" ht="12.75">
      <c r="A15" s="54" t="s">
        <v>11</v>
      </c>
      <c r="B15" s="51" t="s">
        <v>23</v>
      </c>
      <c r="C15" s="51" t="s">
        <v>8</v>
      </c>
      <c r="D15" s="52" t="s">
        <v>16</v>
      </c>
      <c r="E15" s="95" t="s">
        <v>41</v>
      </c>
      <c r="F15" s="96"/>
      <c r="G15" s="51" t="s">
        <v>10</v>
      </c>
      <c r="H15" s="53">
        <f aca="true" t="shared" si="5" ref="H15:L16">H16</f>
        <v>1541.53</v>
      </c>
      <c r="I15" s="53">
        <f t="shared" si="5"/>
        <v>1440.56</v>
      </c>
      <c r="J15" s="53">
        <f t="shared" si="1"/>
        <v>36.014</v>
      </c>
      <c r="K15" s="53">
        <f t="shared" si="2"/>
        <v>1404.546</v>
      </c>
      <c r="L15" s="53">
        <f t="shared" si="5"/>
        <v>1440.56</v>
      </c>
      <c r="M15" s="53">
        <f t="shared" si="3"/>
        <v>72.028</v>
      </c>
      <c r="N15" s="53">
        <f t="shared" si="4"/>
        <v>1368.532</v>
      </c>
      <c r="O15" s="7"/>
      <c r="P15" s="31"/>
      <c r="Q15" s="31"/>
      <c r="R15" s="32"/>
      <c r="S15" s="31"/>
      <c r="T15" s="31"/>
      <c r="U15" s="31"/>
      <c r="V15" s="10"/>
      <c r="W15" s="10"/>
      <c r="X15" s="20"/>
    </row>
    <row r="16" spans="1:24" ht="12.75">
      <c r="A16" s="54" t="s">
        <v>2</v>
      </c>
      <c r="B16" s="51" t="s">
        <v>23</v>
      </c>
      <c r="C16" s="51" t="s">
        <v>8</v>
      </c>
      <c r="D16" s="52" t="s">
        <v>16</v>
      </c>
      <c r="E16" s="95" t="s">
        <v>41</v>
      </c>
      <c r="F16" s="96"/>
      <c r="G16" s="51" t="s">
        <v>39</v>
      </c>
      <c r="H16" s="53">
        <f>H17</f>
        <v>1541.53</v>
      </c>
      <c r="I16" s="53">
        <f t="shared" si="5"/>
        <v>1440.56</v>
      </c>
      <c r="J16" s="53">
        <f t="shared" si="1"/>
        <v>36.014</v>
      </c>
      <c r="K16" s="53">
        <f t="shared" si="2"/>
        <v>1404.546</v>
      </c>
      <c r="L16" s="53">
        <f t="shared" si="5"/>
        <v>1440.56</v>
      </c>
      <c r="M16" s="53">
        <f t="shared" si="3"/>
        <v>72.028</v>
      </c>
      <c r="N16" s="53">
        <f t="shared" si="4"/>
        <v>1368.532</v>
      </c>
      <c r="O16" s="7"/>
      <c r="P16" s="31"/>
      <c r="Q16" s="31"/>
      <c r="R16" s="32"/>
      <c r="S16" s="31"/>
      <c r="T16" s="31"/>
      <c r="U16" s="31"/>
      <c r="V16" s="10"/>
      <c r="W16" s="10"/>
      <c r="X16" s="18"/>
    </row>
    <row r="17" spans="1:24" ht="12.75">
      <c r="A17" s="55" t="s">
        <v>13</v>
      </c>
      <c r="B17" s="51" t="s">
        <v>23</v>
      </c>
      <c r="C17" s="46" t="s">
        <v>8</v>
      </c>
      <c r="D17" s="56" t="s">
        <v>16</v>
      </c>
      <c r="E17" s="99" t="s">
        <v>42</v>
      </c>
      <c r="F17" s="100"/>
      <c r="G17" s="46" t="s">
        <v>39</v>
      </c>
      <c r="H17" s="57">
        <f>H18+H19</f>
        <v>1541.53</v>
      </c>
      <c r="I17" s="57">
        <f>I18+I19</f>
        <v>1440.56</v>
      </c>
      <c r="J17" s="53">
        <f t="shared" si="1"/>
        <v>36.014</v>
      </c>
      <c r="K17" s="53">
        <f t="shared" si="2"/>
        <v>1404.546</v>
      </c>
      <c r="L17" s="57">
        <f>L18+L19</f>
        <v>1440.56</v>
      </c>
      <c r="M17" s="53">
        <f t="shared" si="3"/>
        <v>72.028</v>
      </c>
      <c r="N17" s="53">
        <f t="shared" si="4"/>
        <v>1368.532</v>
      </c>
      <c r="O17" s="7"/>
      <c r="P17" s="31"/>
      <c r="Q17" s="31"/>
      <c r="R17" s="32"/>
      <c r="S17" s="31"/>
      <c r="T17" s="31"/>
      <c r="U17" s="31"/>
      <c r="V17" s="10"/>
      <c r="W17" s="10"/>
      <c r="X17" s="18"/>
    </row>
    <row r="18" spans="1:24" ht="12.75">
      <c r="A18" s="58" t="s">
        <v>14</v>
      </c>
      <c r="B18" s="51" t="s">
        <v>23</v>
      </c>
      <c r="C18" s="49" t="s">
        <v>8</v>
      </c>
      <c r="D18" s="59" t="s">
        <v>16</v>
      </c>
      <c r="E18" s="99" t="s">
        <v>74</v>
      </c>
      <c r="F18" s="100"/>
      <c r="G18" s="49" t="s">
        <v>29</v>
      </c>
      <c r="H18" s="57">
        <v>1165.98</v>
      </c>
      <c r="I18" s="57">
        <v>1159.96</v>
      </c>
      <c r="J18" s="53">
        <f t="shared" si="1"/>
        <v>28.999000000000002</v>
      </c>
      <c r="K18" s="53">
        <f t="shared" si="2"/>
        <v>1130.961</v>
      </c>
      <c r="L18" s="57">
        <v>1159.96</v>
      </c>
      <c r="M18" s="53">
        <f t="shared" si="3"/>
        <v>57.998000000000005</v>
      </c>
      <c r="N18" s="53">
        <f t="shared" si="4"/>
        <v>1101.962</v>
      </c>
      <c r="O18" s="7"/>
      <c r="P18" s="31"/>
      <c r="Q18" s="31"/>
      <c r="R18" s="32"/>
      <c r="S18" s="31"/>
      <c r="T18" s="31"/>
      <c r="U18" s="31"/>
      <c r="V18" s="10"/>
      <c r="W18" s="10"/>
      <c r="X18" s="18"/>
    </row>
    <row r="19" spans="1:24" ht="12.75">
      <c r="A19" s="58" t="s">
        <v>15</v>
      </c>
      <c r="B19" s="49" t="s">
        <v>23</v>
      </c>
      <c r="C19" s="49" t="s">
        <v>8</v>
      </c>
      <c r="D19" s="59" t="s">
        <v>16</v>
      </c>
      <c r="E19" s="99" t="s">
        <v>75</v>
      </c>
      <c r="F19" s="100"/>
      <c r="G19" s="49" t="s">
        <v>40</v>
      </c>
      <c r="H19" s="57">
        <v>375.55</v>
      </c>
      <c r="I19" s="57">
        <v>280.6</v>
      </c>
      <c r="J19" s="53">
        <f t="shared" si="1"/>
        <v>7.015000000000001</v>
      </c>
      <c r="K19" s="53">
        <f t="shared" si="2"/>
        <v>273.58500000000004</v>
      </c>
      <c r="L19" s="57">
        <v>280.6</v>
      </c>
      <c r="M19" s="53">
        <f t="shared" si="3"/>
        <v>14.030000000000001</v>
      </c>
      <c r="N19" s="53">
        <f t="shared" si="4"/>
        <v>266.57000000000005</v>
      </c>
      <c r="O19" s="7"/>
      <c r="P19" s="31"/>
      <c r="Q19" s="31"/>
      <c r="R19" s="32"/>
      <c r="S19" s="31"/>
      <c r="T19" s="31"/>
      <c r="U19" s="31"/>
      <c r="V19" s="9"/>
      <c r="W19" s="9"/>
      <c r="X19" s="18"/>
    </row>
    <row r="20" spans="1:24" ht="12.75">
      <c r="A20" s="60" t="s">
        <v>20</v>
      </c>
      <c r="B20" s="51" t="s">
        <v>23</v>
      </c>
      <c r="C20" s="51" t="s">
        <v>8</v>
      </c>
      <c r="D20" s="52" t="s">
        <v>12</v>
      </c>
      <c r="E20" s="95" t="s">
        <v>43</v>
      </c>
      <c r="F20" s="96"/>
      <c r="G20" s="51" t="s">
        <v>10</v>
      </c>
      <c r="H20" s="61">
        <f>H21+H32+H34</f>
        <v>7493.360000000001</v>
      </c>
      <c r="I20" s="61">
        <f>I21</f>
        <v>5540.01</v>
      </c>
      <c r="J20" s="53">
        <f t="shared" si="1"/>
        <v>138.50025000000002</v>
      </c>
      <c r="K20" s="53">
        <f t="shared" si="2"/>
        <v>5401.50975</v>
      </c>
      <c r="L20" s="61">
        <f>L21</f>
        <v>5227.7300000000005</v>
      </c>
      <c r="M20" s="53">
        <f t="shared" si="3"/>
        <v>261.3865</v>
      </c>
      <c r="N20" s="53">
        <f t="shared" si="4"/>
        <v>4966.343500000001</v>
      </c>
      <c r="O20" s="7"/>
      <c r="P20" s="31"/>
      <c r="Q20" s="31"/>
      <c r="R20" s="32"/>
      <c r="S20" s="31"/>
      <c r="T20" s="31"/>
      <c r="U20" s="31"/>
      <c r="V20" s="10"/>
      <c r="W20" s="10"/>
      <c r="X20" s="18"/>
    </row>
    <row r="21" spans="1:24" ht="12.75">
      <c r="A21" s="60" t="s">
        <v>31</v>
      </c>
      <c r="B21" s="51" t="s">
        <v>23</v>
      </c>
      <c r="C21" s="51" t="s">
        <v>8</v>
      </c>
      <c r="D21" s="52" t="s">
        <v>12</v>
      </c>
      <c r="E21" s="95" t="s">
        <v>41</v>
      </c>
      <c r="F21" s="96"/>
      <c r="G21" s="51" t="s">
        <v>10</v>
      </c>
      <c r="H21" s="61">
        <f>H22+H25+H29+H28</f>
        <v>7427.290000000001</v>
      </c>
      <c r="I21" s="61">
        <f>I22+I25+I29</f>
        <v>5540.01</v>
      </c>
      <c r="J21" s="61">
        <f>J22+J25+J29</f>
        <v>138.50025</v>
      </c>
      <c r="K21" s="61">
        <f>K22+K25+K29</f>
        <v>5401.509749999999</v>
      </c>
      <c r="L21" s="61">
        <f>L22+L25+L29</f>
        <v>5227.7300000000005</v>
      </c>
      <c r="M21" s="53">
        <f t="shared" si="3"/>
        <v>261.3865</v>
      </c>
      <c r="N21" s="53">
        <f t="shared" si="4"/>
        <v>4966.343500000001</v>
      </c>
      <c r="O21" s="7"/>
      <c r="P21" s="31"/>
      <c r="Q21" s="31"/>
      <c r="R21" s="32"/>
      <c r="S21" s="31"/>
      <c r="T21" s="31"/>
      <c r="U21" s="31"/>
      <c r="V21" s="10"/>
      <c r="W21" s="10"/>
      <c r="X21" s="18"/>
    </row>
    <row r="22" spans="1:24" ht="12.75">
      <c r="A22" s="58" t="s">
        <v>13</v>
      </c>
      <c r="B22" s="49" t="s">
        <v>23</v>
      </c>
      <c r="C22" s="49" t="s">
        <v>8</v>
      </c>
      <c r="D22" s="59" t="s">
        <v>12</v>
      </c>
      <c r="E22" s="87" t="s">
        <v>44</v>
      </c>
      <c r="F22" s="88"/>
      <c r="G22" s="49" t="s">
        <v>39</v>
      </c>
      <c r="H22" s="57">
        <f>H23+H24</f>
        <v>5558.1</v>
      </c>
      <c r="I22" s="57">
        <f>I23+I24</f>
        <v>3916</v>
      </c>
      <c r="J22" s="53">
        <f t="shared" si="1"/>
        <v>97.9</v>
      </c>
      <c r="K22" s="53">
        <f t="shared" si="2"/>
        <v>3818.1</v>
      </c>
      <c r="L22" s="57">
        <f>L23+L24</f>
        <v>3916</v>
      </c>
      <c r="M22" s="53">
        <f t="shared" si="3"/>
        <v>195.8</v>
      </c>
      <c r="N22" s="53">
        <f t="shared" si="4"/>
        <v>3720.2</v>
      </c>
      <c r="O22" s="7"/>
      <c r="P22" s="31"/>
      <c r="Q22" s="31"/>
      <c r="R22" s="32"/>
      <c r="S22" s="31"/>
      <c r="T22" s="31"/>
      <c r="U22" s="31"/>
      <c r="V22" s="10"/>
      <c r="W22" s="10"/>
      <c r="X22" s="18"/>
    </row>
    <row r="23" spans="1:24" ht="12.75">
      <c r="A23" s="58" t="s">
        <v>14</v>
      </c>
      <c r="B23" s="49" t="s">
        <v>23</v>
      </c>
      <c r="C23" s="49" t="s">
        <v>8</v>
      </c>
      <c r="D23" s="59" t="s">
        <v>12</v>
      </c>
      <c r="E23" s="87" t="s">
        <v>76</v>
      </c>
      <c r="F23" s="88"/>
      <c r="G23" s="49" t="s">
        <v>29</v>
      </c>
      <c r="H23" s="57">
        <v>4320.1</v>
      </c>
      <c r="I23" s="57">
        <v>3121</v>
      </c>
      <c r="J23" s="53">
        <f t="shared" si="1"/>
        <v>78.025</v>
      </c>
      <c r="K23" s="53">
        <f t="shared" si="2"/>
        <v>3042.975</v>
      </c>
      <c r="L23" s="57">
        <v>3121</v>
      </c>
      <c r="M23" s="53">
        <f t="shared" si="3"/>
        <v>156.05</v>
      </c>
      <c r="N23" s="53">
        <f t="shared" si="4"/>
        <v>2964.95</v>
      </c>
      <c r="O23" s="33"/>
      <c r="P23" s="31"/>
      <c r="Q23" s="31"/>
      <c r="R23" s="32"/>
      <c r="S23" s="31"/>
      <c r="T23" s="31"/>
      <c r="U23" s="31"/>
      <c r="V23" s="10"/>
      <c r="W23" s="10"/>
      <c r="X23" s="18"/>
    </row>
    <row r="24" spans="1:24" ht="12.75">
      <c r="A24" s="58" t="s">
        <v>15</v>
      </c>
      <c r="B24" s="49" t="s">
        <v>23</v>
      </c>
      <c r="C24" s="49" t="s">
        <v>8</v>
      </c>
      <c r="D24" s="59" t="s">
        <v>12</v>
      </c>
      <c r="E24" s="87" t="s">
        <v>77</v>
      </c>
      <c r="F24" s="88"/>
      <c r="G24" s="49" t="s">
        <v>40</v>
      </c>
      <c r="H24" s="57">
        <v>1238</v>
      </c>
      <c r="I24" s="57">
        <v>795</v>
      </c>
      <c r="J24" s="53">
        <f t="shared" si="1"/>
        <v>19.875</v>
      </c>
      <c r="K24" s="53">
        <f t="shared" si="2"/>
        <v>775.125</v>
      </c>
      <c r="L24" s="57">
        <v>795</v>
      </c>
      <c r="M24" s="53">
        <f t="shared" si="3"/>
        <v>39.75</v>
      </c>
      <c r="N24" s="53">
        <f t="shared" si="4"/>
        <v>755.25</v>
      </c>
      <c r="O24" s="7"/>
      <c r="P24" s="31"/>
      <c r="Q24" s="31"/>
      <c r="R24" s="32"/>
      <c r="S24" s="31"/>
      <c r="T24" s="31"/>
      <c r="U24" s="31"/>
      <c r="V24" s="10"/>
      <c r="W24" s="10"/>
      <c r="X24" s="18"/>
    </row>
    <row r="25" spans="1:24" ht="35.25" customHeight="1">
      <c r="A25" s="62" t="s">
        <v>45</v>
      </c>
      <c r="B25" s="49" t="s">
        <v>23</v>
      </c>
      <c r="C25" s="49" t="s">
        <v>8</v>
      </c>
      <c r="D25" s="59" t="s">
        <v>12</v>
      </c>
      <c r="E25" s="87" t="s">
        <v>44</v>
      </c>
      <c r="F25" s="88"/>
      <c r="G25" s="49" t="s">
        <v>32</v>
      </c>
      <c r="H25" s="57">
        <v>1526.39</v>
      </c>
      <c r="I25" s="57">
        <f aca="true" t="shared" si="6" ref="I25:L26">I26</f>
        <v>1286.21</v>
      </c>
      <c r="J25" s="53">
        <f t="shared" si="1"/>
        <v>32.15525</v>
      </c>
      <c r="K25" s="53">
        <f t="shared" si="2"/>
        <v>1254.05475</v>
      </c>
      <c r="L25" s="57">
        <f t="shared" si="6"/>
        <v>973.93</v>
      </c>
      <c r="M25" s="53">
        <f t="shared" si="3"/>
        <v>48.6965</v>
      </c>
      <c r="N25" s="53">
        <f t="shared" si="4"/>
        <v>925.2334999999999</v>
      </c>
      <c r="O25" s="7"/>
      <c r="P25" s="31"/>
      <c r="Q25" s="31"/>
      <c r="R25" s="32"/>
      <c r="S25" s="31"/>
      <c r="T25" s="31"/>
      <c r="U25" s="31"/>
      <c r="V25" s="10"/>
      <c r="W25" s="10"/>
      <c r="X25" s="18"/>
    </row>
    <row r="26" spans="1:24" ht="36">
      <c r="A26" s="62" t="s">
        <v>47</v>
      </c>
      <c r="B26" s="49" t="s">
        <v>23</v>
      </c>
      <c r="C26" s="49" t="s">
        <v>8</v>
      </c>
      <c r="D26" s="59" t="s">
        <v>12</v>
      </c>
      <c r="E26" s="87" t="s">
        <v>44</v>
      </c>
      <c r="F26" s="88"/>
      <c r="G26" s="49" t="s">
        <v>46</v>
      </c>
      <c r="H26" s="57">
        <v>1526.39</v>
      </c>
      <c r="I26" s="57">
        <f t="shared" si="6"/>
        <v>1286.21</v>
      </c>
      <c r="J26" s="53">
        <f t="shared" si="1"/>
        <v>32.15525</v>
      </c>
      <c r="K26" s="53">
        <f t="shared" si="2"/>
        <v>1254.05475</v>
      </c>
      <c r="L26" s="57">
        <f t="shared" si="6"/>
        <v>973.93</v>
      </c>
      <c r="M26" s="53">
        <f t="shared" si="3"/>
        <v>48.6965</v>
      </c>
      <c r="N26" s="53">
        <f t="shared" si="4"/>
        <v>925.2334999999999</v>
      </c>
      <c r="O26" s="7"/>
      <c r="P26" s="31"/>
      <c r="Q26" s="31"/>
      <c r="R26" s="32"/>
      <c r="S26" s="31"/>
      <c r="T26" s="31"/>
      <c r="U26" s="31"/>
      <c r="V26" s="10"/>
      <c r="W26" s="10"/>
      <c r="X26" s="18"/>
    </row>
    <row r="27" spans="1:24" ht="36">
      <c r="A27" s="62" t="s">
        <v>49</v>
      </c>
      <c r="B27" s="49" t="s">
        <v>23</v>
      </c>
      <c r="C27" s="49" t="s">
        <v>8</v>
      </c>
      <c r="D27" s="59" t="s">
        <v>12</v>
      </c>
      <c r="E27" s="87" t="s">
        <v>78</v>
      </c>
      <c r="F27" s="88"/>
      <c r="G27" s="49" t="s">
        <v>28</v>
      </c>
      <c r="H27" s="57">
        <v>1526.39</v>
      </c>
      <c r="I27" s="57">
        <v>1286.21</v>
      </c>
      <c r="J27" s="53">
        <f t="shared" si="1"/>
        <v>32.15525</v>
      </c>
      <c r="K27" s="53">
        <f t="shared" si="2"/>
        <v>1254.05475</v>
      </c>
      <c r="L27" s="57">
        <v>973.93</v>
      </c>
      <c r="M27" s="53">
        <f t="shared" si="3"/>
        <v>48.6965</v>
      </c>
      <c r="N27" s="53">
        <f t="shared" si="4"/>
        <v>925.2334999999999</v>
      </c>
      <c r="O27" s="7"/>
      <c r="P27" s="31"/>
      <c r="Q27" s="31"/>
      <c r="R27" s="32"/>
      <c r="S27" s="31"/>
      <c r="T27" s="31"/>
      <c r="U27" s="31"/>
      <c r="V27" s="10"/>
      <c r="W27" s="10"/>
      <c r="X27" s="18"/>
    </row>
    <row r="28" spans="1:24" ht="18.75" customHeight="1">
      <c r="A28" s="62" t="s">
        <v>105</v>
      </c>
      <c r="B28" s="49" t="s">
        <v>106</v>
      </c>
      <c r="C28" s="49" t="s">
        <v>8</v>
      </c>
      <c r="D28" s="59" t="s">
        <v>12</v>
      </c>
      <c r="E28" s="85" t="s">
        <v>107</v>
      </c>
      <c r="F28" s="86"/>
      <c r="G28" s="49" t="s">
        <v>108</v>
      </c>
      <c r="H28" s="57">
        <v>5</v>
      </c>
      <c r="I28" s="57">
        <v>0</v>
      </c>
      <c r="J28" s="53">
        <f t="shared" si="1"/>
        <v>0</v>
      </c>
      <c r="K28" s="53">
        <f t="shared" si="2"/>
        <v>0</v>
      </c>
      <c r="L28" s="57">
        <v>0</v>
      </c>
      <c r="M28" s="53">
        <f t="shared" si="3"/>
        <v>0</v>
      </c>
      <c r="N28" s="53">
        <f t="shared" si="4"/>
        <v>0</v>
      </c>
      <c r="O28" s="7"/>
      <c r="P28" s="31"/>
      <c r="Q28" s="31"/>
      <c r="R28" s="32"/>
      <c r="S28" s="31"/>
      <c r="T28" s="31"/>
      <c r="U28" s="31"/>
      <c r="V28" s="10"/>
      <c r="W28" s="10"/>
      <c r="X28" s="18"/>
    </row>
    <row r="29" spans="1:24" s="38" customFormat="1" ht="12.75">
      <c r="A29" s="63" t="s">
        <v>68</v>
      </c>
      <c r="B29" s="64" t="s">
        <v>23</v>
      </c>
      <c r="C29" s="64" t="s">
        <v>94</v>
      </c>
      <c r="D29" s="65" t="s">
        <v>21</v>
      </c>
      <c r="E29" s="89" t="s">
        <v>44</v>
      </c>
      <c r="F29" s="90"/>
      <c r="G29" s="64" t="s">
        <v>28</v>
      </c>
      <c r="H29" s="61">
        <f>H30+H31</f>
        <v>337.8</v>
      </c>
      <c r="I29" s="61">
        <f>I30+I31</f>
        <v>337.8</v>
      </c>
      <c r="J29" s="53">
        <f t="shared" si="1"/>
        <v>8.445</v>
      </c>
      <c r="K29" s="53">
        <f t="shared" si="2"/>
        <v>329.355</v>
      </c>
      <c r="L29" s="61">
        <f>L30+L31</f>
        <v>337.8</v>
      </c>
      <c r="M29" s="53">
        <f t="shared" si="3"/>
        <v>16.89</v>
      </c>
      <c r="N29" s="53">
        <f t="shared" si="4"/>
        <v>320.91</v>
      </c>
      <c r="O29" s="36"/>
      <c r="P29" s="28"/>
      <c r="Q29" s="28"/>
      <c r="R29" s="29"/>
      <c r="S29" s="28"/>
      <c r="T29" s="28"/>
      <c r="U29" s="28"/>
      <c r="V29" s="9"/>
      <c r="W29" s="9"/>
      <c r="X29" s="37"/>
    </row>
    <row r="30" spans="1:24" s="44" customFormat="1" ht="12.75">
      <c r="A30" s="62" t="s">
        <v>68</v>
      </c>
      <c r="B30" s="49" t="s">
        <v>23</v>
      </c>
      <c r="C30" s="49" t="s">
        <v>94</v>
      </c>
      <c r="D30" s="59" t="s">
        <v>21</v>
      </c>
      <c r="E30" s="87" t="s">
        <v>44</v>
      </c>
      <c r="F30" s="88"/>
      <c r="G30" s="49" t="s">
        <v>28</v>
      </c>
      <c r="H30" s="57">
        <v>324.8</v>
      </c>
      <c r="I30" s="57">
        <v>324.8</v>
      </c>
      <c r="J30" s="53">
        <f t="shared" si="1"/>
        <v>8.120000000000001</v>
      </c>
      <c r="K30" s="53">
        <f t="shared" si="2"/>
        <v>316.68</v>
      </c>
      <c r="L30" s="57">
        <v>324.8</v>
      </c>
      <c r="M30" s="53">
        <f t="shared" si="3"/>
        <v>16.240000000000002</v>
      </c>
      <c r="N30" s="53">
        <f t="shared" si="4"/>
        <v>308.56</v>
      </c>
      <c r="O30" s="39"/>
      <c r="P30" s="40"/>
      <c r="Q30" s="40"/>
      <c r="R30" s="41"/>
      <c r="S30" s="40"/>
      <c r="T30" s="40"/>
      <c r="U30" s="40"/>
      <c r="V30" s="42"/>
      <c r="W30" s="42"/>
      <c r="X30" s="43"/>
    </row>
    <row r="31" spans="1:24" s="44" customFormat="1" ht="24">
      <c r="A31" s="62" t="s">
        <v>69</v>
      </c>
      <c r="B31" s="49" t="s">
        <v>23</v>
      </c>
      <c r="C31" s="49" t="s">
        <v>94</v>
      </c>
      <c r="D31" s="59" t="s">
        <v>21</v>
      </c>
      <c r="E31" s="87" t="s">
        <v>44</v>
      </c>
      <c r="F31" s="88"/>
      <c r="G31" s="49" t="s">
        <v>28</v>
      </c>
      <c r="H31" s="57">
        <v>13</v>
      </c>
      <c r="I31" s="57">
        <v>13</v>
      </c>
      <c r="J31" s="53">
        <f t="shared" si="1"/>
        <v>0.325</v>
      </c>
      <c r="K31" s="53">
        <f t="shared" si="2"/>
        <v>12.675</v>
      </c>
      <c r="L31" s="57">
        <v>13</v>
      </c>
      <c r="M31" s="53">
        <f t="shared" si="3"/>
        <v>0.65</v>
      </c>
      <c r="N31" s="53">
        <f t="shared" si="4"/>
        <v>12.35</v>
      </c>
      <c r="O31" s="39"/>
      <c r="P31" s="40"/>
      <c r="Q31" s="40"/>
      <c r="R31" s="41"/>
      <c r="S31" s="40"/>
      <c r="T31" s="40"/>
      <c r="U31" s="40"/>
      <c r="V31" s="42"/>
      <c r="W31" s="42"/>
      <c r="X31" s="43"/>
    </row>
    <row r="32" spans="1:22" ht="14.25">
      <c r="A32" s="66" t="s">
        <v>33</v>
      </c>
      <c r="B32" s="64" t="s">
        <v>23</v>
      </c>
      <c r="C32" s="64" t="s">
        <v>8</v>
      </c>
      <c r="D32" s="65" t="s">
        <v>34</v>
      </c>
      <c r="E32" s="89" t="s">
        <v>50</v>
      </c>
      <c r="F32" s="90"/>
      <c r="G32" s="64" t="s">
        <v>51</v>
      </c>
      <c r="H32" s="61">
        <f>H33</f>
        <v>65.37</v>
      </c>
      <c r="I32" s="61">
        <f>I33</f>
        <v>65.9</v>
      </c>
      <c r="J32" s="53">
        <f t="shared" si="1"/>
        <v>1.6475000000000002</v>
      </c>
      <c r="K32" s="53">
        <f t="shared" si="2"/>
        <v>64.25250000000001</v>
      </c>
      <c r="L32" s="61">
        <f>L33</f>
        <v>68.4</v>
      </c>
      <c r="M32" s="53">
        <f t="shared" si="3"/>
        <v>3.4200000000000004</v>
      </c>
      <c r="N32" s="53">
        <f t="shared" si="4"/>
        <v>64.98</v>
      </c>
      <c r="O32" s="6"/>
      <c r="P32" s="6"/>
      <c r="Q32" s="6"/>
      <c r="R32" s="25"/>
      <c r="S32" s="22"/>
      <c r="T32" s="23"/>
      <c r="U32" s="22"/>
      <c r="V32" s="8"/>
    </row>
    <row r="33" spans="1:22" ht="14.25">
      <c r="A33" s="67" t="s">
        <v>35</v>
      </c>
      <c r="B33" s="49" t="s">
        <v>23</v>
      </c>
      <c r="C33" s="49" t="s">
        <v>8</v>
      </c>
      <c r="D33" s="59" t="s">
        <v>34</v>
      </c>
      <c r="E33" s="87" t="s">
        <v>50</v>
      </c>
      <c r="F33" s="88"/>
      <c r="G33" s="49" t="s">
        <v>52</v>
      </c>
      <c r="H33" s="57">
        <v>65.37</v>
      </c>
      <c r="I33" s="57">
        <v>65.9</v>
      </c>
      <c r="J33" s="53">
        <f t="shared" si="1"/>
        <v>1.6475000000000002</v>
      </c>
      <c r="K33" s="53">
        <f t="shared" si="2"/>
        <v>64.25250000000001</v>
      </c>
      <c r="L33" s="57">
        <v>68.4</v>
      </c>
      <c r="M33" s="53">
        <f t="shared" si="3"/>
        <v>3.4200000000000004</v>
      </c>
      <c r="N33" s="53">
        <f t="shared" si="4"/>
        <v>64.98</v>
      </c>
      <c r="O33" s="6"/>
      <c r="P33" s="6"/>
      <c r="Q33" s="6"/>
      <c r="R33" s="25"/>
      <c r="S33" s="22"/>
      <c r="T33" s="23"/>
      <c r="U33" s="22"/>
      <c r="V33" s="8"/>
    </row>
    <row r="34" spans="1:21" ht="12.75">
      <c r="A34" s="66" t="s">
        <v>37</v>
      </c>
      <c r="B34" s="68" t="s">
        <v>23</v>
      </c>
      <c r="C34" s="68" t="s">
        <v>8</v>
      </c>
      <c r="D34" s="68" t="s">
        <v>36</v>
      </c>
      <c r="E34" s="93" t="s">
        <v>41</v>
      </c>
      <c r="F34" s="94"/>
      <c r="G34" s="64" t="s">
        <v>10</v>
      </c>
      <c r="H34" s="61">
        <v>0.7</v>
      </c>
      <c r="I34" s="61">
        <v>0.7</v>
      </c>
      <c r="J34" s="61">
        <v>0</v>
      </c>
      <c r="K34" s="53">
        <f t="shared" si="2"/>
        <v>0.7</v>
      </c>
      <c r="L34" s="61">
        <v>0.7</v>
      </c>
      <c r="M34" s="61">
        <v>0</v>
      </c>
      <c r="N34" s="53">
        <f t="shared" si="4"/>
        <v>0.7</v>
      </c>
      <c r="O34" s="31"/>
      <c r="P34" s="32"/>
      <c r="Q34" s="31"/>
      <c r="R34" s="31"/>
      <c r="S34" s="31"/>
      <c r="T34" s="10"/>
      <c r="U34" s="10"/>
    </row>
    <row r="35" spans="1:21" ht="36">
      <c r="A35" s="62" t="s">
        <v>49</v>
      </c>
      <c r="B35" s="69" t="s">
        <v>23</v>
      </c>
      <c r="C35" s="69" t="s">
        <v>8</v>
      </c>
      <c r="D35" s="69" t="s">
        <v>36</v>
      </c>
      <c r="E35" s="91" t="s">
        <v>79</v>
      </c>
      <c r="F35" s="92"/>
      <c r="G35" s="49" t="s">
        <v>28</v>
      </c>
      <c r="H35" s="57">
        <v>0.7</v>
      </c>
      <c r="I35" s="57">
        <v>0.7</v>
      </c>
      <c r="J35" s="57">
        <v>0</v>
      </c>
      <c r="K35" s="53">
        <f t="shared" si="2"/>
        <v>0.7</v>
      </c>
      <c r="L35" s="57">
        <v>0.7</v>
      </c>
      <c r="M35" s="57">
        <v>0</v>
      </c>
      <c r="N35" s="53">
        <f t="shared" si="4"/>
        <v>0.7</v>
      </c>
      <c r="O35" s="31"/>
      <c r="P35" s="32"/>
      <c r="Q35" s="31"/>
      <c r="R35" s="31"/>
      <c r="S35" s="31"/>
      <c r="T35" s="10"/>
      <c r="U35" s="10"/>
    </row>
    <row r="36" spans="1:21" ht="12.75">
      <c r="A36" s="60" t="s">
        <v>38</v>
      </c>
      <c r="B36" s="64" t="s">
        <v>23</v>
      </c>
      <c r="C36" s="64" t="s">
        <v>16</v>
      </c>
      <c r="D36" s="68" t="s">
        <v>21</v>
      </c>
      <c r="E36" s="93" t="s">
        <v>41</v>
      </c>
      <c r="F36" s="94"/>
      <c r="G36" s="68" t="s">
        <v>10</v>
      </c>
      <c r="H36" s="61">
        <f>H37</f>
        <v>137.3</v>
      </c>
      <c r="I36" s="61">
        <f>I37</f>
        <v>138.8</v>
      </c>
      <c r="J36" s="61">
        <v>0</v>
      </c>
      <c r="K36" s="53">
        <f t="shared" si="2"/>
        <v>138.8</v>
      </c>
      <c r="L36" s="61">
        <f>L37</f>
        <v>144.5</v>
      </c>
      <c r="M36" s="61">
        <v>0</v>
      </c>
      <c r="N36" s="53">
        <f t="shared" si="4"/>
        <v>144.5</v>
      </c>
      <c r="O36" s="18"/>
      <c r="P36" s="18"/>
      <c r="Q36" s="18"/>
      <c r="R36" s="18"/>
      <c r="S36" s="18"/>
      <c r="T36" s="18"/>
      <c r="U36" s="18"/>
    </row>
    <row r="37" spans="1:21" ht="12.75">
      <c r="A37" s="58" t="s">
        <v>31</v>
      </c>
      <c r="B37" s="69" t="s">
        <v>23</v>
      </c>
      <c r="C37" s="69" t="s">
        <v>16</v>
      </c>
      <c r="D37" s="69" t="s">
        <v>21</v>
      </c>
      <c r="E37" s="70" t="s">
        <v>80</v>
      </c>
      <c r="F37" s="71"/>
      <c r="G37" s="69" t="s">
        <v>10</v>
      </c>
      <c r="H37" s="57">
        <f>H39+H40+H41</f>
        <v>137.3</v>
      </c>
      <c r="I37" s="57">
        <f>I39+I40+I41</f>
        <v>138.8</v>
      </c>
      <c r="J37" s="57">
        <v>0</v>
      </c>
      <c r="K37" s="53">
        <f t="shared" si="2"/>
        <v>138.8</v>
      </c>
      <c r="L37" s="57">
        <f>L39+L40+L41</f>
        <v>144.5</v>
      </c>
      <c r="M37" s="57">
        <v>0</v>
      </c>
      <c r="N37" s="53">
        <f t="shared" si="4"/>
        <v>144.5</v>
      </c>
      <c r="O37" s="28"/>
      <c r="P37" s="29"/>
      <c r="Q37" s="28"/>
      <c r="R37" s="28"/>
      <c r="S37" s="30"/>
      <c r="T37" s="9"/>
      <c r="U37" s="9"/>
    </row>
    <row r="38" spans="1:21" ht="12.75">
      <c r="A38" s="58" t="s">
        <v>61</v>
      </c>
      <c r="B38" s="69" t="s">
        <v>23</v>
      </c>
      <c r="C38" s="69" t="s">
        <v>16</v>
      </c>
      <c r="D38" s="69" t="s">
        <v>21</v>
      </c>
      <c r="E38" s="91" t="s">
        <v>80</v>
      </c>
      <c r="F38" s="92"/>
      <c r="G38" s="69" t="s">
        <v>62</v>
      </c>
      <c r="H38" s="57">
        <f>H39+H40</f>
        <v>124.7</v>
      </c>
      <c r="I38" s="57">
        <f>I39+I40</f>
        <v>126.2</v>
      </c>
      <c r="J38" s="57">
        <v>0</v>
      </c>
      <c r="K38" s="53">
        <f t="shared" si="2"/>
        <v>126.2</v>
      </c>
      <c r="L38" s="57">
        <f>L39+L40</f>
        <v>131.9</v>
      </c>
      <c r="M38" s="57">
        <v>0</v>
      </c>
      <c r="N38" s="53">
        <f t="shared" si="4"/>
        <v>131.9</v>
      </c>
      <c r="O38" s="28"/>
      <c r="P38" s="29"/>
      <c r="Q38" s="28"/>
      <c r="R38" s="28"/>
      <c r="S38" s="30"/>
      <c r="T38" s="9"/>
      <c r="U38" s="9"/>
    </row>
    <row r="39" spans="1:21" ht="24">
      <c r="A39" s="62" t="s">
        <v>53</v>
      </c>
      <c r="B39" s="69" t="s">
        <v>23</v>
      </c>
      <c r="C39" s="69" t="s">
        <v>16</v>
      </c>
      <c r="D39" s="69" t="s">
        <v>21</v>
      </c>
      <c r="E39" s="91" t="s">
        <v>80</v>
      </c>
      <c r="F39" s="92"/>
      <c r="G39" s="69" t="s">
        <v>29</v>
      </c>
      <c r="H39" s="57">
        <v>95.78</v>
      </c>
      <c r="I39" s="57">
        <v>97.39</v>
      </c>
      <c r="J39" s="57">
        <v>0</v>
      </c>
      <c r="K39" s="53">
        <f t="shared" si="2"/>
        <v>97.39</v>
      </c>
      <c r="L39" s="57">
        <v>97.39</v>
      </c>
      <c r="M39" s="57">
        <v>0</v>
      </c>
      <c r="N39" s="53">
        <f t="shared" si="4"/>
        <v>97.39</v>
      </c>
      <c r="O39" s="28"/>
      <c r="P39" s="29"/>
      <c r="Q39" s="28"/>
      <c r="R39" s="28"/>
      <c r="S39" s="30"/>
      <c r="T39" s="9"/>
      <c r="U39" s="9"/>
    </row>
    <row r="40" spans="1:21" ht="60" customHeight="1">
      <c r="A40" s="62" t="s">
        <v>54</v>
      </c>
      <c r="B40" s="69" t="s">
        <v>23</v>
      </c>
      <c r="C40" s="69" t="s">
        <v>16</v>
      </c>
      <c r="D40" s="69" t="s">
        <v>21</v>
      </c>
      <c r="E40" s="91" t="s">
        <v>80</v>
      </c>
      <c r="F40" s="92"/>
      <c r="G40" s="69" t="s">
        <v>40</v>
      </c>
      <c r="H40" s="57">
        <v>28.92</v>
      </c>
      <c r="I40" s="57">
        <v>28.81</v>
      </c>
      <c r="J40" s="57">
        <v>0</v>
      </c>
      <c r="K40" s="53">
        <f t="shared" si="2"/>
        <v>28.81</v>
      </c>
      <c r="L40" s="57">
        <v>34.51</v>
      </c>
      <c r="M40" s="57">
        <v>0</v>
      </c>
      <c r="N40" s="53">
        <f t="shared" si="4"/>
        <v>34.51</v>
      </c>
      <c r="O40" s="28"/>
      <c r="P40" s="29"/>
      <c r="Q40" s="28"/>
      <c r="R40" s="28"/>
      <c r="S40" s="30"/>
      <c r="T40" s="9"/>
      <c r="U40" s="9"/>
    </row>
    <row r="41" spans="1:21" ht="36">
      <c r="A41" s="62" t="s">
        <v>49</v>
      </c>
      <c r="B41" s="69" t="s">
        <v>23</v>
      </c>
      <c r="C41" s="69" t="s">
        <v>16</v>
      </c>
      <c r="D41" s="69" t="s">
        <v>21</v>
      </c>
      <c r="E41" s="91" t="s">
        <v>80</v>
      </c>
      <c r="F41" s="92"/>
      <c r="G41" s="69" t="s">
        <v>28</v>
      </c>
      <c r="H41" s="57">
        <v>12.6</v>
      </c>
      <c r="I41" s="57">
        <v>12.6</v>
      </c>
      <c r="J41" s="57">
        <v>0</v>
      </c>
      <c r="K41" s="53">
        <f t="shared" si="2"/>
        <v>12.6</v>
      </c>
      <c r="L41" s="57">
        <v>12.6</v>
      </c>
      <c r="M41" s="57">
        <v>0</v>
      </c>
      <c r="N41" s="53">
        <f t="shared" si="4"/>
        <v>12.6</v>
      </c>
      <c r="O41" s="31"/>
      <c r="P41" s="32"/>
      <c r="Q41" s="31"/>
      <c r="R41" s="31"/>
      <c r="S41" s="31"/>
      <c r="T41" s="9"/>
      <c r="U41" s="9"/>
    </row>
    <row r="42" spans="1:22" ht="14.25">
      <c r="A42" s="66" t="s">
        <v>64</v>
      </c>
      <c r="B42" s="64" t="s">
        <v>23</v>
      </c>
      <c r="C42" s="64" t="s">
        <v>12</v>
      </c>
      <c r="D42" s="65" t="s">
        <v>27</v>
      </c>
      <c r="E42" s="89" t="s">
        <v>55</v>
      </c>
      <c r="F42" s="90"/>
      <c r="G42" s="64" t="s">
        <v>10</v>
      </c>
      <c r="H42" s="61">
        <f>H43</f>
        <v>1947.3</v>
      </c>
      <c r="I42" s="61">
        <f aca="true" t="shared" si="7" ref="I42:N42">I43</f>
        <v>1697.6</v>
      </c>
      <c r="J42" s="61">
        <f t="shared" si="7"/>
        <v>42.44</v>
      </c>
      <c r="K42" s="61">
        <f t="shared" si="7"/>
        <v>1655.1599999999999</v>
      </c>
      <c r="L42" s="61">
        <f t="shared" si="7"/>
        <v>1807</v>
      </c>
      <c r="M42" s="61">
        <f t="shared" si="7"/>
        <v>90.35000000000001</v>
      </c>
      <c r="N42" s="61">
        <f t="shared" si="7"/>
        <v>1716.65</v>
      </c>
      <c r="O42" s="6"/>
      <c r="P42" s="6"/>
      <c r="Q42" s="6"/>
      <c r="R42" s="25"/>
      <c r="S42" s="22"/>
      <c r="T42" s="23"/>
      <c r="U42" s="22"/>
      <c r="V42" s="8"/>
    </row>
    <row r="43" spans="1:22" ht="36">
      <c r="A43" s="72" t="s">
        <v>49</v>
      </c>
      <c r="B43" s="49" t="s">
        <v>23</v>
      </c>
      <c r="C43" s="49" t="s">
        <v>12</v>
      </c>
      <c r="D43" s="59" t="s">
        <v>27</v>
      </c>
      <c r="E43" s="87" t="s">
        <v>86</v>
      </c>
      <c r="F43" s="88"/>
      <c r="G43" s="49" t="s">
        <v>28</v>
      </c>
      <c r="H43" s="57">
        <v>1947.3</v>
      </c>
      <c r="I43" s="57">
        <v>1697.6</v>
      </c>
      <c r="J43" s="61">
        <f>I43*2.5%</f>
        <v>42.44</v>
      </c>
      <c r="K43" s="53">
        <f>I43-J43</f>
        <v>1655.1599999999999</v>
      </c>
      <c r="L43" s="57">
        <v>1807</v>
      </c>
      <c r="M43" s="61">
        <f>L43*5%</f>
        <v>90.35000000000001</v>
      </c>
      <c r="N43" s="53">
        <f>L43-M43</f>
        <v>1716.65</v>
      </c>
      <c r="O43" s="6"/>
      <c r="P43" s="6"/>
      <c r="Q43" s="6"/>
      <c r="R43" s="25"/>
      <c r="S43" s="22"/>
      <c r="T43" s="23"/>
      <c r="U43" s="22"/>
      <c r="V43" s="8"/>
    </row>
    <row r="44" spans="1:21" s="38" customFormat="1" ht="15">
      <c r="A44" s="80" t="s">
        <v>93</v>
      </c>
      <c r="B44" s="64" t="s">
        <v>23</v>
      </c>
      <c r="C44" s="64" t="s">
        <v>94</v>
      </c>
      <c r="D44" s="65" t="s">
        <v>16</v>
      </c>
      <c r="E44" s="89" t="s">
        <v>78</v>
      </c>
      <c r="F44" s="90"/>
      <c r="G44" s="64" t="s">
        <v>32</v>
      </c>
      <c r="H44" s="61">
        <v>620.36</v>
      </c>
      <c r="I44" s="61">
        <v>595</v>
      </c>
      <c r="J44" s="61">
        <f>I44*2.5%</f>
        <v>14.875</v>
      </c>
      <c r="K44" s="53">
        <f>I44-J44</f>
        <v>580.125</v>
      </c>
      <c r="L44" s="61">
        <v>500</v>
      </c>
      <c r="M44" s="61">
        <f>L44*5%</f>
        <v>25</v>
      </c>
      <c r="N44" s="53">
        <f>L44-M44</f>
        <v>475</v>
      </c>
      <c r="O44" s="81"/>
      <c r="P44" s="81"/>
      <c r="Q44" s="81"/>
      <c r="R44" s="82"/>
      <c r="S44" s="83"/>
      <c r="T44" s="84"/>
      <c r="U44" s="83"/>
    </row>
    <row r="45" spans="1:22" ht="24">
      <c r="A45" s="72" t="s">
        <v>95</v>
      </c>
      <c r="B45" s="49" t="s">
        <v>23</v>
      </c>
      <c r="C45" s="49" t="s">
        <v>94</v>
      </c>
      <c r="D45" s="59" t="s">
        <v>16</v>
      </c>
      <c r="E45" s="87" t="s">
        <v>78</v>
      </c>
      <c r="F45" s="88"/>
      <c r="G45" s="49" t="s">
        <v>46</v>
      </c>
      <c r="H45" s="57">
        <v>620.36</v>
      </c>
      <c r="I45" s="57">
        <v>595</v>
      </c>
      <c r="J45" s="61">
        <f>I45*2.5%</f>
        <v>14.875</v>
      </c>
      <c r="K45" s="53">
        <f>I45-J45</f>
        <v>580.125</v>
      </c>
      <c r="L45" s="57">
        <v>500</v>
      </c>
      <c r="M45" s="61">
        <f>L45*5%</f>
        <v>25</v>
      </c>
      <c r="N45" s="53">
        <f>L45-M45</f>
        <v>475</v>
      </c>
      <c r="O45" s="6"/>
      <c r="P45" s="6"/>
      <c r="Q45" s="6"/>
      <c r="R45" s="25"/>
      <c r="S45" s="22"/>
      <c r="T45" s="23"/>
      <c r="U45" s="22"/>
      <c r="V45" s="8"/>
    </row>
    <row r="46" spans="1:22" ht="36">
      <c r="A46" s="72" t="s">
        <v>49</v>
      </c>
      <c r="B46" s="49" t="s">
        <v>23</v>
      </c>
      <c r="C46" s="49" t="s">
        <v>94</v>
      </c>
      <c r="D46" s="59" t="s">
        <v>16</v>
      </c>
      <c r="E46" s="87" t="s">
        <v>78</v>
      </c>
      <c r="F46" s="88"/>
      <c r="G46" s="49" t="s">
        <v>99</v>
      </c>
      <c r="H46" s="57">
        <v>620.36</v>
      </c>
      <c r="I46" s="57">
        <v>595</v>
      </c>
      <c r="J46" s="61">
        <f aca="true" t="shared" si="8" ref="J46:J56">I46*2.5%</f>
        <v>14.875</v>
      </c>
      <c r="K46" s="53">
        <f t="shared" si="2"/>
        <v>580.125</v>
      </c>
      <c r="L46" s="57">
        <v>500</v>
      </c>
      <c r="M46" s="61">
        <f aca="true" t="shared" si="9" ref="M46:M56">L46*5%</f>
        <v>25</v>
      </c>
      <c r="N46" s="53">
        <f t="shared" si="4"/>
        <v>475</v>
      </c>
      <c r="O46" s="6"/>
      <c r="P46" s="6"/>
      <c r="Q46" s="6"/>
      <c r="R46" s="25"/>
      <c r="S46" s="22"/>
      <c r="T46" s="23"/>
      <c r="U46" s="22"/>
      <c r="V46" s="8"/>
    </row>
    <row r="47" spans="1:21" ht="12.75">
      <c r="A47" s="73" t="s">
        <v>18</v>
      </c>
      <c r="B47" s="64" t="s">
        <v>23</v>
      </c>
      <c r="C47" s="64" t="s">
        <v>19</v>
      </c>
      <c r="D47" s="65" t="s">
        <v>9</v>
      </c>
      <c r="E47" s="89" t="s">
        <v>41</v>
      </c>
      <c r="F47" s="90"/>
      <c r="G47" s="68" t="s">
        <v>10</v>
      </c>
      <c r="H47" s="61">
        <v>5081.3</v>
      </c>
      <c r="I47" s="61">
        <f>I48</f>
        <v>3524.25</v>
      </c>
      <c r="J47" s="61">
        <f t="shared" si="8"/>
        <v>88.10625</v>
      </c>
      <c r="K47" s="53">
        <f t="shared" si="2"/>
        <v>3436.14375</v>
      </c>
      <c r="L47" s="61">
        <f>L48</f>
        <v>3524.25</v>
      </c>
      <c r="M47" s="61">
        <f t="shared" si="9"/>
        <v>176.2125</v>
      </c>
      <c r="N47" s="53">
        <f t="shared" si="4"/>
        <v>3348.0375</v>
      </c>
      <c r="O47" s="31"/>
      <c r="P47" s="32"/>
      <c r="Q47" s="31"/>
      <c r="R47" s="31"/>
      <c r="S47" s="20"/>
      <c r="T47" s="10"/>
      <c r="U47" s="10"/>
    </row>
    <row r="48" spans="1:21" ht="12.75">
      <c r="A48" s="74" t="s">
        <v>56</v>
      </c>
      <c r="B48" s="49" t="s">
        <v>23</v>
      </c>
      <c r="C48" s="49" t="s">
        <v>19</v>
      </c>
      <c r="D48" s="59" t="s">
        <v>8</v>
      </c>
      <c r="E48" s="87" t="s">
        <v>41</v>
      </c>
      <c r="F48" s="88"/>
      <c r="G48" s="69" t="s">
        <v>30</v>
      </c>
      <c r="H48" s="57">
        <v>4881.3</v>
      </c>
      <c r="I48" s="57">
        <f>I50+I52+I49+I51</f>
        <v>3524.25</v>
      </c>
      <c r="J48" s="57">
        <f>J50+J52+J49+J51</f>
        <v>88.10625</v>
      </c>
      <c r="K48" s="57">
        <f>K50+K52+K49+K51</f>
        <v>3436.1437499999997</v>
      </c>
      <c r="L48" s="57">
        <f>L50+L52+L49+L51</f>
        <v>3524.25</v>
      </c>
      <c r="M48" s="61">
        <f t="shared" si="9"/>
        <v>176.2125</v>
      </c>
      <c r="N48" s="53">
        <f t="shared" si="4"/>
        <v>3348.0375</v>
      </c>
      <c r="O48" s="31"/>
      <c r="P48" s="32"/>
      <c r="Q48" s="31"/>
      <c r="R48" s="31"/>
      <c r="S48" s="31"/>
      <c r="T48" s="10"/>
      <c r="U48" s="10"/>
    </row>
    <row r="49" spans="1:21" ht="12.75">
      <c r="A49" s="58" t="s">
        <v>25</v>
      </c>
      <c r="B49" s="49" t="s">
        <v>23</v>
      </c>
      <c r="C49" s="49" t="s">
        <v>19</v>
      </c>
      <c r="D49" s="59" t="s">
        <v>8</v>
      </c>
      <c r="E49" s="87" t="s">
        <v>83</v>
      </c>
      <c r="F49" s="88"/>
      <c r="G49" s="49" t="s">
        <v>30</v>
      </c>
      <c r="H49" s="57">
        <v>4242.8</v>
      </c>
      <c r="I49" s="57">
        <v>3063.25</v>
      </c>
      <c r="J49" s="61">
        <f>I49*2.5%</f>
        <v>76.58125</v>
      </c>
      <c r="K49" s="53">
        <f>I49-J49</f>
        <v>2986.66875</v>
      </c>
      <c r="L49" s="57">
        <v>3063.25</v>
      </c>
      <c r="M49" s="61">
        <f>L49*5%</f>
        <v>153.1625</v>
      </c>
      <c r="N49" s="53">
        <f>L49-M49</f>
        <v>2910.0875</v>
      </c>
      <c r="O49" s="31"/>
      <c r="P49" s="32"/>
      <c r="Q49" s="31"/>
      <c r="R49" s="31"/>
      <c r="S49" s="31"/>
      <c r="T49" s="10"/>
      <c r="U49" s="10"/>
    </row>
    <row r="50" spans="1:21" ht="12.75">
      <c r="A50" s="58" t="s">
        <v>25</v>
      </c>
      <c r="B50" s="49" t="s">
        <v>23</v>
      </c>
      <c r="C50" s="49" t="s">
        <v>19</v>
      </c>
      <c r="D50" s="59" t="s">
        <v>8</v>
      </c>
      <c r="E50" s="87" t="s">
        <v>101</v>
      </c>
      <c r="F50" s="88"/>
      <c r="G50" s="49" t="s">
        <v>102</v>
      </c>
      <c r="H50" s="57">
        <v>150</v>
      </c>
      <c r="I50" s="57">
        <v>0</v>
      </c>
      <c r="J50" s="61">
        <f t="shared" si="8"/>
        <v>0</v>
      </c>
      <c r="K50" s="53">
        <f t="shared" si="2"/>
        <v>0</v>
      </c>
      <c r="L50" s="57">
        <v>0</v>
      </c>
      <c r="M50" s="61">
        <f t="shared" si="9"/>
        <v>0</v>
      </c>
      <c r="N50" s="53">
        <f t="shared" si="4"/>
        <v>0</v>
      </c>
      <c r="O50" s="31"/>
      <c r="P50" s="32"/>
      <c r="Q50" s="31"/>
      <c r="R50" s="31"/>
      <c r="S50" s="31"/>
      <c r="T50" s="10"/>
      <c r="U50" s="10"/>
    </row>
    <row r="51" spans="1:21" ht="12.75">
      <c r="A51" s="60" t="s">
        <v>26</v>
      </c>
      <c r="B51" s="64" t="s">
        <v>23</v>
      </c>
      <c r="C51" s="64" t="s">
        <v>19</v>
      </c>
      <c r="D51" s="65" t="s">
        <v>8</v>
      </c>
      <c r="E51" s="89" t="s">
        <v>84</v>
      </c>
      <c r="F51" s="90"/>
      <c r="G51" s="64" t="s">
        <v>30</v>
      </c>
      <c r="H51" s="61">
        <v>638.5</v>
      </c>
      <c r="I51" s="61">
        <v>461</v>
      </c>
      <c r="J51" s="61">
        <f>I51*2.5%</f>
        <v>11.525</v>
      </c>
      <c r="K51" s="53">
        <f>I51-J51</f>
        <v>449.475</v>
      </c>
      <c r="L51" s="61">
        <v>461</v>
      </c>
      <c r="M51" s="61">
        <f>L51*5%</f>
        <v>23.05</v>
      </c>
      <c r="N51" s="53">
        <f>L51-M51</f>
        <v>437.95</v>
      </c>
      <c r="O51" s="31"/>
      <c r="P51" s="32"/>
      <c r="Q51" s="31"/>
      <c r="R51" s="31"/>
      <c r="S51" s="31"/>
      <c r="T51" s="10"/>
      <c r="U51" s="10"/>
    </row>
    <row r="52" spans="1:21" ht="12.75">
      <c r="A52" s="60" t="s">
        <v>26</v>
      </c>
      <c r="B52" s="64" t="s">
        <v>23</v>
      </c>
      <c r="C52" s="64" t="s">
        <v>19</v>
      </c>
      <c r="D52" s="65" t="s">
        <v>8</v>
      </c>
      <c r="E52" s="89" t="s">
        <v>103</v>
      </c>
      <c r="F52" s="90"/>
      <c r="G52" s="64" t="s">
        <v>102</v>
      </c>
      <c r="H52" s="61">
        <v>50</v>
      </c>
      <c r="I52" s="61">
        <v>0</v>
      </c>
      <c r="J52" s="61">
        <f t="shared" si="8"/>
        <v>0</v>
      </c>
      <c r="K52" s="53">
        <f t="shared" si="2"/>
        <v>0</v>
      </c>
      <c r="L52" s="61">
        <v>0</v>
      </c>
      <c r="M52" s="61">
        <f t="shared" si="9"/>
        <v>0</v>
      </c>
      <c r="N52" s="53">
        <f t="shared" si="4"/>
        <v>0</v>
      </c>
      <c r="O52" s="31"/>
      <c r="P52" s="32"/>
      <c r="Q52" s="40" t="s">
        <v>104</v>
      </c>
      <c r="R52" s="31"/>
      <c r="S52" s="31"/>
      <c r="T52" s="10"/>
      <c r="U52" s="10"/>
    </row>
    <row r="53" spans="1:21" ht="24">
      <c r="A53" s="75" t="s">
        <v>58</v>
      </c>
      <c r="B53" s="51" t="s">
        <v>23</v>
      </c>
      <c r="C53" s="51" t="s">
        <v>17</v>
      </c>
      <c r="D53" s="52" t="s">
        <v>8</v>
      </c>
      <c r="E53" s="89" t="s">
        <v>57</v>
      </c>
      <c r="F53" s="90"/>
      <c r="G53" s="76" t="s">
        <v>10</v>
      </c>
      <c r="H53" s="53">
        <f>H54</f>
        <v>113.93</v>
      </c>
      <c r="I53" s="53">
        <f>I54</f>
        <v>103.51</v>
      </c>
      <c r="J53" s="61">
        <f t="shared" si="8"/>
        <v>2.58775</v>
      </c>
      <c r="K53" s="53">
        <f t="shared" si="2"/>
        <v>100.92225</v>
      </c>
      <c r="L53" s="53">
        <f>L54</f>
        <v>103.51</v>
      </c>
      <c r="M53" s="61">
        <f t="shared" si="9"/>
        <v>5.1755</v>
      </c>
      <c r="N53" s="53">
        <f t="shared" si="4"/>
        <v>98.3345</v>
      </c>
      <c r="O53" s="31"/>
      <c r="P53" s="32"/>
      <c r="Q53" s="31"/>
      <c r="R53" s="20"/>
      <c r="S53" s="20"/>
      <c r="T53" s="10"/>
      <c r="U53" s="10"/>
    </row>
    <row r="54" spans="1:21" ht="24">
      <c r="A54" s="77" t="s">
        <v>59</v>
      </c>
      <c r="B54" s="46" t="s">
        <v>23</v>
      </c>
      <c r="C54" s="46" t="s">
        <v>17</v>
      </c>
      <c r="D54" s="56" t="s">
        <v>8</v>
      </c>
      <c r="E54" s="87" t="s">
        <v>81</v>
      </c>
      <c r="F54" s="88"/>
      <c r="G54" s="78" t="s">
        <v>82</v>
      </c>
      <c r="H54" s="79">
        <v>113.93</v>
      </c>
      <c r="I54" s="79">
        <v>103.51</v>
      </c>
      <c r="J54" s="61">
        <f t="shared" si="8"/>
        <v>2.58775</v>
      </c>
      <c r="K54" s="53">
        <f t="shared" si="2"/>
        <v>100.92225</v>
      </c>
      <c r="L54" s="79">
        <v>103.51</v>
      </c>
      <c r="M54" s="61">
        <f t="shared" si="9"/>
        <v>5.1755</v>
      </c>
      <c r="N54" s="53">
        <f t="shared" si="4"/>
        <v>98.3345</v>
      </c>
      <c r="O54" s="31"/>
      <c r="P54" s="32"/>
      <c r="Q54" s="31"/>
      <c r="R54" s="20"/>
      <c r="S54" s="20"/>
      <c r="T54" s="10"/>
      <c r="U54" s="10"/>
    </row>
    <row r="55" spans="1:21" ht="26.25" customHeight="1">
      <c r="A55" s="75" t="s">
        <v>91</v>
      </c>
      <c r="B55" s="51" t="s">
        <v>100</v>
      </c>
      <c r="C55" s="51" t="s">
        <v>36</v>
      </c>
      <c r="D55" s="52" t="s">
        <v>8</v>
      </c>
      <c r="E55" s="89" t="s">
        <v>78</v>
      </c>
      <c r="F55" s="90"/>
      <c r="G55" s="76" t="s">
        <v>96</v>
      </c>
      <c r="H55" s="53">
        <v>1</v>
      </c>
      <c r="I55" s="53">
        <v>1</v>
      </c>
      <c r="J55" s="61">
        <f>I55*2.5%</f>
        <v>0.025</v>
      </c>
      <c r="K55" s="53">
        <f>I55-J55</f>
        <v>0.975</v>
      </c>
      <c r="L55" s="53">
        <v>1</v>
      </c>
      <c r="M55" s="61">
        <f>L55*5%</f>
        <v>0.05</v>
      </c>
      <c r="N55" s="53">
        <f>L55-M55</f>
        <v>0.95</v>
      </c>
      <c r="O55" s="31"/>
      <c r="P55" s="32"/>
      <c r="Q55" s="31"/>
      <c r="R55" s="20"/>
      <c r="S55" s="20"/>
      <c r="T55" s="10"/>
      <c r="U55" s="10"/>
    </row>
    <row r="56" spans="1:21" ht="25.5" customHeight="1">
      <c r="A56" s="75" t="s">
        <v>97</v>
      </c>
      <c r="B56" s="51" t="s">
        <v>23</v>
      </c>
      <c r="C56" s="51" t="s">
        <v>66</v>
      </c>
      <c r="D56" s="52" t="s">
        <v>21</v>
      </c>
      <c r="E56" s="89" t="s">
        <v>98</v>
      </c>
      <c r="F56" s="90"/>
      <c r="G56" s="76" t="s">
        <v>67</v>
      </c>
      <c r="H56" s="53">
        <v>151.5</v>
      </c>
      <c r="I56" s="53">
        <v>190</v>
      </c>
      <c r="J56" s="61">
        <f t="shared" si="8"/>
        <v>4.75</v>
      </c>
      <c r="K56" s="53">
        <f t="shared" si="2"/>
        <v>185.25</v>
      </c>
      <c r="L56" s="53">
        <v>190</v>
      </c>
      <c r="M56" s="61">
        <f t="shared" si="9"/>
        <v>9.5</v>
      </c>
      <c r="N56" s="53">
        <f t="shared" si="4"/>
        <v>180.5</v>
      </c>
      <c r="O56" s="31"/>
      <c r="P56" s="32"/>
      <c r="Q56" s="31"/>
      <c r="R56" s="20"/>
      <c r="S56" s="20"/>
      <c r="T56" s="10"/>
      <c r="U56" s="10"/>
    </row>
    <row r="57" spans="1:14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</sheetData>
  <sheetProtection/>
  <mergeCells count="48">
    <mergeCell ref="E45:F45"/>
    <mergeCell ref="E41:F41"/>
    <mergeCell ref="E15:F15"/>
    <mergeCell ref="E16:F16"/>
    <mergeCell ref="A1:N1"/>
    <mergeCell ref="O1:W1"/>
    <mergeCell ref="A11:A12"/>
    <mergeCell ref="E12:F12"/>
    <mergeCell ref="E13:F13"/>
    <mergeCell ref="E14:F14"/>
    <mergeCell ref="E32:F32"/>
    <mergeCell ref="E31:F31"/>
    <mergeCell ref="G8:P8"/>
    <mergeCell ref="G7:P7"/>
    <mergeCell ref="E17:F17"/>
    <mergeCell ref="E18:F18"/>
    <mergeCell ref="E19:F19"/>
    <mergeCell ref="E20:F20"/>
    <mergeCell ref="E43:F43"/>
    <mergeCell ref="E44:F44"/>
    <mergeCell ref="E21:F21"/>
    <mergeCell ref="E22:F22"/>
    <mergeCell ref="E39:F39"/>
    <mergeCell ref="E38:F38"/>
    <mergeCell ref="E23:F23"/>
    <mergeCell ref="E24:F24"/>
    <mergeCell ref="E25:F25"/>
    <mergeCell ref="E26:F26"/>
    <mergeCell ref="E35:F35"/>
    <mergeCell ref="E36:F36"/>
    <mergeCell ref="E56:F56"/>
    <mergeCell ref="E42:F42"/>
    <mergeCell ref="E46:F46"/>
    <mergeCell ref="E47:F47"/>
    <mergeCell ref="E48:F48"/>
    <mergeCell ref="E54:F54"/>
    <mergeCell ref="E50:F50"/>
    <mergeCell ref="E55:F55"/>
    <mergeCell ref="E49:F49"/>
    <mergeCell ref="E51:F51"/>
    <mergeCell ref="E40:F40"/>
    <mergeCell ref="E52:F52"/>
    <mergeCell ref="E53:F53"/>
    <mergeCell ref="E27:F27"/>
    <mergeCell ref="E29:F29"/>
    <mergeCell ref="E30:F30"/>
    <mergeCell ref="E33:F33"/>
    <mergeCell ref="E34:F34"/>
  </mergeCells>
  <printOptions/>
  <pageMargins left="1.15" right="0.21" top="0.26" bottom="0.59" header="0.43" footer="0.7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НФМ</cp:lastModifiedBy>
  <cp:lastPrinted>2021-12-27T06:18:41Z</cp:lastPrinted>
  <dcterms:created xsi:type="dcterms:W3CDTF">2006-05-12T00:59:23Z</dcterms:created>
  <dcterms:modified xsi:type="dcterms:W3CDTF">2022-01-21T04:32:34Z</dcterms:modified>
  <cp:category/>
  <cp:version/>
  <cp:contentType/>
  <cp:contentStatus/>
</cp:coreProperties>
</file>